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FIXED MONTHLY" sheetId="1" r:id="rId1"/>
    <sheet name="ONE TIME" sheetId="2" r:id="rId2"/>
    <sheet name="Foreca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 Manger</author>
  </authors>
  <commentList>
    <comment ref="E20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Will increase as soon as business can fund additional $. Jason's agreement is for $7k, Tom and Hank 10k.</t>
        </r>
      </text>
    </comment>
    <comment ref="A11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Includes product liability, auto, workman's comp, building liability, full coverage policy - all we need.</t>
        </r>
      </text>
    </comment>
  </commentList>
</comments>
</file>

<file path=xl/comments2.xml><?xml version="1.0" encoding="utf-8"?>
<comments xmlns="http://schemas.openxmlformats.org/spreadsheetml/2006/main">
  <authors>
    <author>Tom Manger</author>
  </authors>
  <commentList>
    <comment ref="A16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LAN, Phone system, alarm activation</t>
        </r>
      </text>
    </comment>
    <comment ref="A15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4X8 server based /key system</t>
        </r>
      </text>
    </comment>
    <comment ref="A13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Single wireless networked printer for labels, incouces, reports, general office printing</t>
        </r>
      </text>
    </comment>
    <comment ref="A12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one conference room and one office with 3 workstations</t>
        </r>
      </text>
    </comment>
  </commentList>
</comments>
</file>

<file path=xl/comments3.xml><?xml version="1.0" encoding="utf-8"?>
<comments xmlns="http://schemas.openxmlformats.org/spreadsheetml/2006/main">
  <authors>
    <author>Tom Manger</author>
  </authors>
  <commentList>
    <comment ref="E6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Raw Materials, Packaging and labelling</t>
        </r>
      </text>
    </comment>
  </commentList>
</comments>
</file>

<file path=xl/sharedStrings.xml><?xml version="1.0" encoding="utf-8"?>
<sst xmlns="http://schemas.openxmlformats.org/spreadsheetml/2006/main" count="60" uniqueCount="60">
  <si>
    <t>Rent</t>
  </si>
  <si>
    <t>Utilities</t>
  </si>
  <si>
    <t>Insurance</t>
  </si>
  <si>
    <t>Pest Control</t>
  </si>
  <si>
    <t>Aramark</t>
  </si>
  <si>
    <t>Waveform</t>
  </si>
  <si>
    <t>Dumpster</t>
  </si>
  <si>
    <t>Delivery Truck fuel and maintenance</t>
  </si>
  <si>
    <t>Delivery truck payments</t>
  </si>
  <si>
    <t>Communications, tel. INET, fax</t>
  </si>
  <si>
    <t>Refrigeration repair</t>
  </si>
  <si>
    <t>Salaries</t>
  </si>
  <si>
    <t>Truck driver, general laborer $2k</t>
  </si>
  <si>
    <t>Initial FIXED month-to-month costs</t>
  </si>
  <si>
    <t xml:space="preserve">     </t>
  </si>
  <si>
    <t>Refrigeration bill</t>
  </si>
  <si>
    <t>Accounting software and setup</t>
  </si>
  <si>
    <t>Logo on truck</t>
  </si>
  <si>
    <t>Business cards</t>
  </si>
  <si>
    <t>Office furniture</t>
  </si>
  <si>
    <t>Printer/Copier</t>
  </si>
  <si>
    <t>Marketing materials</t>
  </si>
  <si>
    <t>Telephone system</t>
  </si>
  <si>
    <t>Installation</t>
  </si>
  <si>
    <t>One Time Costs</t>
  </si>
  <si>
    <t>FIXED MONTHLY COSTS</t>
  </si>
  <si>
    <t>Total One Time Costs</t>
  </si>
  <si>
    <t>TBD</t>
  </si>
  <si>
    <t>Legal costs</t>
  </si>
  <si>
    <t>?</t>
  </si>
  <si>
    <t xml:space="preserve">Worst case </t>
  </si>
  <si>
    <t>Forecast</t>
  </si>
  <si>
    <t>Month 1</t>
  </si>
  <si>
    <t>Month 2</t>
  </si>
  <si>
    <t>Month 3</t>
  </si>
  <si>
    <t>Month 4</t>
  </si>
  <si>
    <t>Month 5</t>
  </si>
  <si>
    <t>Month 6</t>
  </si>
  <si>
    <t>Fixed Costs</t>
  </si>
  <si>
    <t>Variable Costs</t>
  </si>
  <si>
    <t>Costs</t>
  </si>
  <si>
    <t>Revenue</t>
  </si>
  <si>
    <t>Margin</t>
  </si>
  <si>
    <t>Month 7</t>
  </si>
  <si>
    <t>Month 8</t>
  </si>
  <si>
    <t>Month 9</t>
  </si>
  <si>
    <t>Month 10</t>
  </si>
  <si>
    <t>Month 11</t>
  </si>
  <si>
    <t>Month 12</t>
  </si>
  <si>
    <t># customers</t>
  </si>
  <si>
    <t>Jason</t>
  </si>
  <si>
    <t>Hank</t>
  </si>
  <si>
    <t>Tom</t>
  </si>
  <si>
    <t xml:space="preserve">Distribution </t>
  </si>
  <si>
    <t>Member Distribution</t>
  </si>
  <si>
    <t>Business Capital Account</t>
  </si>
  <si>
    <t xml:space="preserve">Year 1 </t>
  </si>
  <si>
    <t>Annual Distribution</t>
  </si>
  <si>
    <t xml:space="preserve">Base Salary </t>
  </si>
  <si>
    <t>Forecasted earnings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</si>
</sst>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6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right" indent="1"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4" fillId="33" borderId="0" xfId="0" applyFont="1" applyFill="1" applyAlignment="1">
      <alignment/>
    </xf>
    <xf numFmtId="44" fontId="0" fillId="33" borderId="0" xfId="44" applyFont="1" applyFill="1" applyAlignment="1">
      <alignment/>
    </xf>
    <xf numFmtId="0" fontId="4" fillId="0" borderId="0" xfId="0" applyFont="1" applyFill="1" applyAlignment="1">
      <alignment/>
    </xf>
    <xf numFmtId="44" fontId="4" fillId="33" borderId="0" xfId="44" applyFont="1" applyFill="1" applyAlignment="1">
      <alignment horizontal="right"/>
    </xf>
    <xf numFmtId="0" fontId="0" fillId="34" borderId="0" xfId="0" applyFont="1" applyFill="1" applyAlignment="1">
      <alignment/>
    </xf>
    <xf numFmtId="44" fontId="0" fillId="34" borderId="0" xfId="44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7.140625" style="0" bestFit="1" customWidth="1"/>
    <col min="2" max="2" width="19.8515625" style="0" customWidth="1"/>
    <col min="5" max="5" width="11.28125" style="9" bestFit="1" customWidth="1"/>
  </cols>
  <sheetData>
    <row r="1" ht="12.75"/>
    <row r="2" ht="12.75"/>
    <row r="3" ht="12.75"/>
    <row r="4" ht="12.75"/>
    <row r="5" spans="1:7" s="16" customFormat="1" ht="20.25">
      <c r="A5" s="14" t="s">
        <v>25</v>
      </c>
      <c r="B5" s="14"/>
      <c r="C5" s="14"/>
      <c r="D5" s="14"/>
      <c r="E5" s="17"/>
      <c r="F5" s="14"/>
      <c r="G5" s="14"/>
    </row>
    <row r="6" ht="12.75"/>
    <row r="7" ht="12.75"/>
    <row r="8" ht="12.75"/>
    <row r="9" spans="1:5" ht="12.75">
      <c r="A9" s="1" t="s">
        <v>0</v>
      </c>
      <c r="E9" s="10">
        <v>3250</v>
      </c>
    </row>
    <row r="10" spans="1:6" ht="12.75">
      <c r="A10" s="1" t="s">
        <v>1</v>
      </c>
      <c r="E10" s="9">
        <v>1200</v>
      </c>
      <c r="F10" s="1"/>
    </row>
    <row r="11" spans="1:6" ht="12.75">
      <c r="A11" s="1" t="s">
        <v>2</v>
      </c>
      <c r="E11" s="10">
        <v>1000</v>
      </c>
      <c r="F11" s="1"/>
    </row>
    <row r="12" spans="1:5" ht="12.75">
      <c r="A12" s="1" t="s">
        <v>3</v>
      </c>
      <c r="E12" s="10">
        <v>75</v>
      </c>
    </row>
    <row r="13" spans="1:5" ht="12.75">
      <c r="A13" s="1" t="s">
        <v>4</v>
      </c>
      <c r="E13" s="10">
        <v>50</v>
      </c>
    </row>
    <row r="14" spans="1:5" ht="12.75">
      <c r="A14" s="1" t="s">
        <v>5</v>
      </c>
      <c r="E14" s="10">
        <v>100</v>
      </c>
    </row>
    <row r="15" spans="1:5" ht="12.75">
      <c r="A15" s="1" t="s">
        <v>6</v>
      </c>
      <c r="E15" s="10">
        <v>80</v>
      </c>
    </row>
    <row r="16" spans="1:5" ht="12.75">
      <c r="A16" s="1" t="s">
        <v>7</v>
      </c>
      <c r="B16" s="1"/>
      <c r="E16" s="9">
        <v>500</v>
      </c>
    </row>
    <row r="17" spans="1:5" ht="12.75">
      <c r="A17" s="1" t="s">
        <v>8</v>
      </c>
      <c r="D17" s="1"/>
      <c r="E17" s="10">
        <v>500</v>
      </c>
    </row>
    <row r="18" spans="1:5" ht="12.75">
      <c r="A18" s="1" t="s">
        <v>9</v>
      </c>
      <c r="C18" s="1"/>
      <c r="E18" s="9">
        <v>500</v>
      </c>
    </row>
    <row r="19" spans="1:5" ht="12.75">
      <c r="A19" s="1" t="s">
        <v>10</v>
      </c>
      <c r="D19" s="1"/>
      <c r="E19" s="10">
        <v>500</v>
      </c>
    </row>
    <row r="20" spans="1:5" ht="12.75">
      <c r="A20" s="1" t="s">
        <v>11</v>
      </c>
      <c r="D20" s="3"/>
      <c r="E20" s="9">
        <v>8000</v>
      </c>
    </row>
    <row r="21" ht="12.75">
      <c r="A21" s="1" t="s">
        <v>12</v>
      </c>
    </row>
    <row r="22" ht="12.75">
      <c r="A22" s="1"/>
    </row>
    <row r="23" ht="12.75">
      <c r="A23" s="4"/>
    </row>
    <row r="24" spans="1:5" ht="12.75">
      <c r="A24" s="4" t="s">
        <v>13</v>
      </c>
      <c r="B24" s="4" t="s">
        <v>14</v>
      </c>
      <c r="C24" s="5"/>
      <c r="E24" s="9">
        <f>SUM(E9:E23)</f>
        <v>15755</v>
      </c>
    </row>
    <row r="25" ht="12.75">
      <c r="A25" s="4"/>
    </row>
    <row r="26" ht="12.75">
      <c r="A26" s="4"/>
    </row>
    <row r="27" ht="12.75">
      <c r="A27" s="4"/>
    </row>
    <row r="28" spans="1:6" ht="12.75">
      <c r="A28" s="1"/>
      <c r="E28" s="11"/>
      <c r="F28" s="1"/>
    </row>
    <row r="29" spans="1:5" ht="12.75">
      <c r="A29" s="1"/>
      <c r="E29" s="11"/>
    </row>
    <row r="30" spans="1:3" ht="12.75">
      <c r="A30" s="1"/>
      <c r="C30" s="1"/>
    </row>
    <row r="31" spans="1:5" ht="12.75">
      <c r="A31" s="1"/>
      <c r="E31" s="11"/>
    </row>
    <row r="32" spans="1:5" ht="12.75">
      <c r="A32" s="1"/>
      <c r="E32" s="11"/>
    </row>
    <row r="33" spans="1:5" ht="12.75">
      <c r="A33" s="1"/>
      <c r="E33" s="11"/>
    </row>
    <row r="34" spans="1:6" ht="12.75">
      <c r="A34" s="1"/>
      <c r="E34" s="11"/>
      <c r="F34" s="1"/>
    </row>
    <row r="35" spans="1:4" ht="12.75">
      <c r="A35" s="1"/>
      <c r="D35" s="1"/>
    </row>
    <row r="36" spans="1:4" ht="12.75">
      <c r="A36" s="1"/>
      <c r="D36" s="1"/>
    </row>
    <row r="37" spans="1:6" ht="12.75">
      <c r="A37" s="1"/>
      <c r="E37" s="11"/>
      <c r="F37" s="1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8.7109375" style="0" bestFit="1" customWidth="1"/>
  </cols>
  <sheetData>
    <row r="5" spans="1:5" ht="20.25">
      <c r="A5" s="14" t="s">
        <v>24</v>
      </c>
      <c r="B5" s="14"/>
      <c r="C5" s="14"/>
      <c r="D5" s="14"/>
      <c r="E5" s="14"/>
    </row>
    <row r="7" spans="1:5" ht="12.75">
      <c r="A7" s="1"/>
      <c r="E7" s="2"/>
    </row>
    <row r="8" spans="1:5" ht="12.75">
      <c r="A8" s="1"/>
      <c r="E8" s="1"/>
    </row>
    <row r="9" spans="1:3" ht="12.75">
      <c r="A9" s="1" t="s">
        <v>16</v>
      </c>
      <c r="C9" s="6">
        <v>500</v>
      </c>
    </row>
    <row r="10" spans="1:5" ht="12.75">
      <c r="A10" s="1" t="s">
        <v>17</v>
      </c>
      <c r="C10">
        <v>2000</v>
      </c>
      <c r="E10" s="1"/>
    </row>
    <row r="11" spans="1:5" ht="12.75">
      <c r="A11" s="1" t="s">
        <v>18</v>
      </c>
      <c r="C11">
        <v>100</v>
      </c>
      <c r="E11" s="1"/>
    </row>
    <row r="12" spans="1:5" ht="12.75">
      <c r="A12" s="1" t="s">
        <v>19</v>
      </c>
      <c r="C12">
        <v>1000</v>
      </c>
      <c r="E12" s="1"/>
    </row>
    <row r="13" spans="1:5" ht="12.75">
      <c r="A13" s="1" t="s">
        <v>20</v>
      </c>
      <c r="C13">
        <v>1000</v>
      </c>
      <c r="E13" s="1"/>
    </row>
    <row r="14" spans="1:4" ht="12.75">
      <c r="A14" s="1" t="s">
        <v>21</v>
      </c>
      <c r="C14">
        <v>1000</v>
      </c>
      <c r="D14" s="1"/>
    </row>
    <row r="15" spans="1:4" ht="12.75">
      <c r="A15" s="1" t="s">
        <v>22</v>
      </c>
      <c r="C15">
        <v>1000</v>
      </c>
      <c r="D15" s="1"/>
    </row>
    <row r="16" spans="1:5" ht="12.75">
      <c r="A16" s="1" t="s">
        <v>23</v>
      </c>
      <c r="C16">
        <v>2000</v>
      </c>
      <c r="E16" s="1"/>
    </row>
    <row r="20" spans="1:3" ht="12.75">
      <c r="A20" t="s">
        <v>26</v>
      </c>
      <c r="C20">
        <f>SUM(C7:C19)</f>
        <v>8600</v>
      </c>
    </row>
    <row r="23" ht="12.75">
      <c r="A23" t="s">
        <v>27</v>
      </c>
    </row>
    <row r="24" spans="1:2" ht="12.75">
      <c r="A24" t="s">
        <v>15</v>
      </c>
      <c r="B24">
        <v>5700</v>
      </c>
    </row>
    <row r="25" spans="1:2" ht="12.75">
      <c r="A25" t="s">
        <v>28</v>
      </c>
      <c r="B25" s="8" t="s">
        <v>29</v>
      </c>
    </row>
    <row r="28" spans="1:3" ht="12.75">
      <c r="A28" t="s">
        <v>30</v>
      </c>
      <c r="C28">
        <f>C20+B24</f>
        <v>14300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0"/>
  <sheetViews>
    <sheetView zoomScalePageLayoutView="0" workbookViewId="0" topLeftCell="A1">
      <selection activeCell="K6" sqref="K6"/>
    </sheetView>
  </sheetViews>
  <sheetFormatPr defaultColWidth="9.140625" defaultRowHeight="12.75"/>
  <cols>
    <col min="3" max="3" width="11.28125" style="13" bestFit="1" customWidth="1"/>
    <col min="5" max="5" width="13.28125" style="13" bestFit="1" customWidth="1"/>
    <col min="7" max="7" width="12.28125" style="0" bestFit="1" customWidth="1"/>
    <col min="9" max="9" width="12.28125" style="0" bestFit="1" customWidth="1"/>
    <col min="10" max="11" width="11.28125" style="0" customWidth="1"/>
    <col min="13" max="13" width="11.8515625" style="0" bestFit="1" customWidth="1"/>
    <col min="15" max="17" width="19.00390625" style="9" bestFit="1" customWidth="1"/>
    <col min="18" max="18" width="20.7109375" style="9" bestFit="1" customWidth="1"/>
    <col min="20" max="20" width="22.8515625" style="0" bestFit="1" customWidth="1"/>
  </cols>
  <sheetData>
    <row r="1" ht="12.75"/>
    <row r="2" ht="12.75"/>
    <row r="3" ht="12.75"/>
    <row r="4" spans="1:20" ht="20.25">
      <c r="A4" s="14" t="s">
        <v>31</v>
      </c>
      <c r="B4" s="7"/>
      <c r="C4" s="15"/>
      <c r="D4" s="7"/>
      <c r="E4" s="15"/>
      <c r="F4" s="7"/>
      <c r="G4" s="7"/>
      <c r="H4" s="7"/>
      <c r="I4" s="7"/>
      <c r="J4" s="7"/>
      <c r="K4" s="7"/>
      <c r="L4" s="7"/>
      <c r="M4" s="7"/>
      <c r="N4" s="18"/>
      <c r="O4" s="19" t="s">
        <v>54</v>
      </c>
      <c r="P4" s="19"/>
      <c r="Q4" s="19"/>
      <c r="R4" s="19"/>
      <c r="S4" s="20"/>
      <c r="T4" s="20" t="s">
        <v>55</v>
      </c>
    </row>
    <row r="5" ht="12.75"/>
    <row r="6" spans="3:18" ht="12.75">
      <c r="C6" s="13" t="s">
        <v>38</v>
      </c>
      <c r="E6" s="13" t="s">
        <v>39</v>
      </c>
      <c r="G6" t="s">
        <v>40</v>
      </c>
      <c r="I6" t="s">
        <v>41</v>
      </c>
      <c r="K6" t="s">
        <v>49</v>
      </c>
      <c r="M6" t="s">
        <v>42</v>
      </c>
      <c r="O6" s="9" t="s">
        <v>50</v>
      </c>
      <c r="P6" s="9" t="s">
        <v>51</v>
      </c>
      <c r="Q6" s="9" t="s">
        <v>52</v>
      </c>
      <c r="R6" s="9" t="s">
        <v>53</v>
      </c>
    </row>
    <row r="7" ht="12.75"/>
    <row r="8" spans="1:13" ht="12.75">
      <c r="A8" t="s">
        <v>32</v>
      </c>
      <c r="C8" s="13">
        <f>+'FIXED MONTHLY'!E24</f>
        <v>15755</v>
      </c>
      <c r="E8" s="13">
        <v>15000</v>
      </c>
      <c r="G8" s="12">
        <f>C8+E8</f>
        <v>30755</v>
      </c>
      <c r="I8">
        <v>0</v>
      </c>
      <c r="K8">
        <f>I8/1600</f>
        <v>0</v>
      </c>
      <c r="M8" s="12">
        <f>I8-G8</f>
        <v>-30755</v>
      </c>
    </row>
    <row r="9" ht="12.75"/>
    <row r="10" spans="1:13" ht="12.75">
      <c r="A10" t="s">
        <v>33</v>
      </c>
      <c r="C10" s="13">
        <f>'FIXED MONTHLY'!E24</f>
        <v>15755</v>
      </c>
      <c r="E10" s="13">
        <v>20000</v>
      </c>
      <c r="G10" s="12">
        <f>C10+E10</f>
        <v>35755</v>
      </c>
      <c r="I10" s="12">
        <f>E8*2</f>
        <v>30000</v>
      </c>
      <c r="J10" s="12"/>
      <c r="K10">
        <f>I10/1600</f>
        <v>18.75</v>
      </c>
      <c r="M10" s="12">
        <f>I10-G10</f>
        <v>-5755</v>
      </c>
    </row>
    <row r="12" spans="1:13" ht="12.75">
      <c r="A12" t="s">
        <v>34</v>
      </c>
      <c r="C12" s="13">
        <f>'FIXED MONTHLY'!E24</f>
        <v>15755</v>
      </c>
      <c r="E12" s="13">
        <v>25000</v>
      </c>
      <c r="G12" s="12">
        <f>C12+E12</f>
        <v>40755</v>
      </c>
      <c r="I12" s="12">
        <f>E10*2</f>
        <v>40000</v>
      </c>
      <c r="J12" s="12"/>
      <c r="K12" s="12">
        <f>I12/1600</f>
        <v>25</v>
      </c>
      <c r="M12" s="12">
        <f>I12-G12</f>
        <v>-755</v>
      </c>
    </row>
    <row r="14" spans="1:20" ht="12.75">
      <c r="A14" t="s">
        <v>35</v>
      </c>
      <c r="C14" s="13">
        <f>'FIXED MONTHLY'!E24</f>
        <v>15755</v>
      </c>
      <c r="E14" s="13">
        <v>30000</v>
      </c>
      <c r="G14" s="12">
        <f>C14+E14</f>
        <v>45755</v>
      </c>
      <c r="I14" s="12">
        <f>E12*2</f>
        <v>50000</v>
      </c>
      <c r="J14" s="12"/>
      <c r="K14" s="12">
        <f>I14/1600</f>
        <v>31.25</v>
      </c>
      <c r="M14" s="12">
        <f>I14-G14</f>
        <v>4245</v>
      </c>
      <c r="T14" s="12">
        <f>M14-R14</f>
        <v>4245</v>
      </c>
    </row>
    <row r="16" spans="1:20" ht="12.75">
      <c r="A16" t="s">
        <v>36</v>
      </c>
      <c r="C16" s="13">
        <f>'FIXED MONTHLY'!E24</f>
        <v>15755</v>
      </c>
      <c r="E16" s="13">
        <v>40000</v>
      </c>
      <c r="G16" s="12">
        <f>C16+E16</f>
        <v>55755</v>
      </c>
      <c r="I16" s="12">
        <f>E14*2</f>
        <v>60000</v>
      </c>
      <c r="J16" s="12"/>
      <c r="K16" s="12">
        <f>I16/1600</f>
        <v>37.5</v>
      </c>
      <c r="M16" s="12">
        <f>I16-G16</f>
        <v>4245</v>
      </c>
      <c r="T16" s="12">
        <f>M16-R16</f>
        <v>4245</v>
      </c>
    </row>
    <row r="17" ht="12.75">
      <c r="T17" s="12"/>
    </row>
    <row r="18" spans="1:20" ht="12.75">
      <c r="A18" t="s">
        <v>37</v>
      </c>
      <c r="C18" s="13">
        <f>'FIXED MONTHLY'!E24</f>
        <v>15755</v>
      </c>
      <c r="E18" s="13">
        <v>50000</v>
      </c>
      <c r="G18" s="12">
        <f>C18+E18</f>
        <v>65755</v>
      </c>
      <c r="I18" s="12">
        <f>E16*2</f>
        <v>80000</v>
      </c>
      <c r="J18" s="12"/>
      <c r="K18" s="12">
        <f>I18/1600</f>
        <v>50</v>
      </c>
      <c r="M18" s="12">
        <f>I18-G18</f>
        <v>14245</v>
      </c>
      <c r="O18" s="9">
        <v>4000</v>
      </c>
      <c r="P18" s="9">
        <v>4000</v>
      </c>
      <c r="Q18" s="9">
        <v>4000</v>
      </c>
      <c r="R18" s="9">
        <f>Q18+P18+O18</f>
        <v>12000</v>
      </c>
      <c r="T18" s="12">
        <f>M18-R18</f>
        <v>2245</v>
      </c>
    </row>
    <row r="20" spans="1:20" ht="12.75">
      <c r="A20" t="s">
        <v>43</v>
      </c>
      <c r="C20" s="13">
        <f>'FIXED MONTHLY'!E24</f>
        <v>15755</v>
      </c>
      <c r="E20" s="13">
        <v>60000</v>
      </c>
      <c r="G20" s="12">
        <f>C20+E20</f>
        <v>75755</v>
      </c>
      <c r="I20" s="12">
        <f>E18*2</f>
        <v>100000</v>
      </c>
      <c r="K20" s="12">
        <f>I20/1600</f>
        <v>62.5</v>
      </c>
      <c r="M20" s="12">
        <f>I20-G20</f>
        <v>24245</v>
      </c>
      <c r="O20" s="9">
        <v>5000</v>
      </c>
      <c r="P20" s="9">
        <v>8000</v>
      </c>
      <c r="Q20" s="9">
        <v>8000</v>
      </c>
      <c r="R20" s="9">
        <f>Q20+P20+O20</f>
        <v>21000</v>
      </c>
      <c r="T20" s="12">
        <f>M20-R20</f>
        <v>3245</v>
      </c>
    </row>
    <row r="22" spans="1:20" ht="12.75">
      <c r="A22" t="s">
        <v>44</v>
      </c>
      <c r="C22" s="13">
        <f>'FIXED MONTHLY'!E24</f>
        <v>15755</v>
      </c>
      <c r="E22" s="13">
        <v>70000</v>
      </c>
      <c r="G22" s="12">
        <f>E22+C22</f>
        <v>85755</v>
      </c>
      <c r="I22" s="12">
        <f>E20*2</f>
        <v>120000</v>
      </c>
      <c r="K22" s="12">
        <f>I22/1600</f>
        <v>75</v>
      </c>
      <c r="M22" s="12">
        <f>I22-G22</f>
        <v>34245</v>
      </c>
      <c r="O22" s="9">
        <v>5000</v>
      </c>
      <c r="P22" s="9">
        <v>8000</v>
      </c>
      <c r="Q22" s="9">
        <v>8000</v>
      </c>
      <c r="R22" s="9">
        <f>Q22+P22+O22</f>
        <v>21000</v>
      </c>
      <c r="T22" s="12">
        <f>M22-R22</f>
        <v>13245</v>
      </c>
    </row>
    <row r="24" spans="1:20" ht="12.75">
      <c r="A24" t="s">
        <v>45</v>
      </c>
      <c r="C24" s="13">
        <f>'FIXED MONTHLY'!E24</f>
        <v>15755</v>
      </c>
      <c r="E24" s="13">
        <v>80000</v>
      </c>
      <c r="G24" s="12">
        <f>E24+C24</f>
        <v>95755</v>
      </c>
      <c r="I24" s="12">
        <f>E22*2</f>
        <v>140000</v>
      </c>
      <c r="K24" s="12">
        <f>I24/1600</f>
        <v>87.5</v>
      </c>
      <c r="M24" s="12">
        <f>I24-G24</f>
        <v>44245</v>
      </c>
      <c r="O24" s="9">
        <v>5000</v>
      </c>
      <c r="P24" s="9">
        <v>8000</v>
      </c>
      <c r="Q24" s="9">
        <v>8000</v>
      </c>
      <c r="R24" s="9">
        <f>Q24+P24+O24</f>
        <v>21000</v>
      </c>
      <c r="T24" s="12">
        <f>M24-R24</f>
        <v>23245</v>
      </c>
    </row>
    <row r="26" spans="1:20" ht="12.75">
      <c r="A26" t="s">
        <v>46</v>
      </c>
      <c r="C26" s="13">
        <f>'FIXED MONTHLY'!E24</f>
        <v>15755</v>
      </c>
      <c r="E26" s="13">
        <v>90000</v>
      </c>
      <c r="G26" s="12">
        <f>E26+C26</f>
        <v>105755</v>
      </c>
      <c r="I26" s="12">
        <f>E24*2</f>
        <v>160000</v>
      </c>
      <c r="K26" s="12">
        <f>I26/1600</f>
        <v>100</v>
      </c>
      <c r="M26" s="12">
        <f>I26-G26</f>
        <v>54245</v>
      </c>
      <c r="O26" s="9">
        <v>5000</v>
      </c>
      <c r="P26" s="9">
        <v>8000</v>
      </c>
      <c r="Q26" s="9">
        <v>8000</v>
      </c>
      <c r="R26" s="9">
        <f>Q26+P26+O26</f>
        <v>21000</v>
      </c>
      <c r="T26" s="12">
        <f>M26-R26</f>
        <v>33245</v>
      </c>
    </row>
    <row r="28" spans="1:20" ht="12.75">
      <c r="A28" t="s">
        <v>47</v>
      </c>
      <c r="C28" s="13">
        <f>'FIXED MONTHLY'!E24</f>
        <v>15755</v>
      </c>
      <c r="E28" s="13">
        <v>100000</v>
      </c>
      <c r="G28" s="12">
        <f>E28+C28</f>
        <v>115755</v>
      </c>
      <c r="I28" s="12">
        <f>E26*2</f>
        <v>180000</v>
      </c>
      <c r="K28" s="12">
        <f>I28/1600</f>
        <v>112.5</v>
      </c>
      <c r="M28" s="12">
        <f>I28-G28</f>
        <v>64245</v>
      </c>
      <c r="O28" s="9">
        <v>5000</v>
      </c>
      <c r="P28" s="9">
        <v>8000</v>
      </c>
      <c r="Q28" s="9">
        <v>8000</v>
      </c>
      <c r="R28" s="9">
        <f>Q28+P28+O28</f>
        <v>21000</v>
      </c>
      <c r="T28" s="12">
        <f>M28-R28</f>
        <v>43245</v>
      </c>
    </row>
    <row r="30" spans="1:20" ht="12.75">
      <c r="A30" t="s">
        <v>48</v>
      </c>
      <c r="C30" s="13">
        <f>'FIXED MONTHLY'!E24</f>
        <v>15755</v>
      </c>
      <c r="E30" s="13">
        <v>110000</v>
      </c>
      <c r="G30" s="12">
        <f>E30+C30</f>
        <v>125755</v>
      </c>
      <c r="I30" s="12">
        <f>E28*2</f>
        <v>200000</v>
      </c>
      <c r="K30" s="12">
        <f>I30/1600</f>
        <v>125</v>
      </c>
      <c r="M30" s="12">
        <f>I30-G30</f>
        <v>74245</v>
      </c>
      <c r="O30" s="9">
        <v>5000</v>
      </c>
      <c r="P30" s="9">
        <v>8000</v>
      </c>
      <c r="Q30" s="9">
        <v>8000</v>
      </c>
      <c r="R30" s="9">
        <f>Q30+P30+O30</f>
        <v>21000</v>
      </c>
      <c r="T30" s="12">
        <f>M30-R30</f>
        <v>53245</v>
      </c>
    </row>
    <row r="34" spans="1:20" s="21" customFormat="1" ht="12.75">
      <c r="A34" s="21" t="s">
        <v>56</v>
      </c>
      <c r="C34" s="22"/>
      <c r="E34" s="22"/>
      <c r="O34" s="23">
        <f>SUM(O7:O33)</f>
        <v>34000</v>
      </c>
      <c r="P34" s="23">
        <f>SUM(P7:P33)</f>
        <v>52000</v>
      </c>
      <c r="Q34" s="23">
        <f>SUM(Q7:Q33)</f>
        <v>52000</v>
      </c>
      <c r="R34" s="23">
        <f>SUM(R7:R33)</f>
        <v>138000</v>
      </c>
      <c r="T34" s="21">
        <f>SUM(T7:T33)</f>
        <v>180205</v>
      </c>
    </row>
    <row r="35" ht="12.75">
      <c r="M35" s="12"/>
    </row>
    <row r="36" spans="1:17" ht="12.75">
      <c r="A36" t="s">
        <v>57</v>
      </c>
      <c r="O36" s="9">
        <f>T34*0.18</f>
        <v>32436.899999999998</v>
      </c>
      <c r="P36" s="9">
        <f>T34*0.41</f>
        <v>73884.04999999999</v>
      </c>
      <c r="Q36" s="9">
        <f>T34*0.41</f>
        <v>73884.04999999999</v>
      </c>
    </row>
    <row r="38" spans="1:17" ht="12.75">
      <c r="A38" t="s">
        <v>58</v>
      </c>
      <c r="O38" s="9">
        <v>24000</v>
      </c>
      <c r="P38" s="9">
        <v>24000</v>
      </c>
      <c r="Q38" s="9">
        <v>24000</v>
      </c>
    </row>
    <row r="40" spans="1:17" ht="12.75">
      <c r="A40" t="s">
        <v>59</v>
      </c>
      <c r="O40" s="9">
        <f>SUM(O34:O39)</f>
        <v>90436.9</v>
      </c>
      <c r="P40" s="9">
        <f>SUM(P34:P39)</f>
        <v>149884.05</v>
      </c>
      <c r="Q40" s="9">
        <f>SUM(Q34:Q39)</f>
        <v>149884.05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Manger</dc:creator>
  <cp:keywords/>
  <dc:description/>
  <cp:lastModifiedBy>Tom Manger</cp:lastModifiedBy>
  <dcterms:created xsi:type="dcterms:W3CDTF">2009-07-02T14:37:33Z</dcterms:created>
  <dcterms:modified xsi:type="dcterms:W3CDTF">2009-07-05T23:55:48Z</dcterms:modified>
  <cp:category/>
  <cp:version/>
  <cp:contentType/>
  <cp:contentStatus/>
</cp:coreProperties>
</file>